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illelasarre-my.sharepoint.com/personal/adostaler_ville_lasarre_qc_ca/Documents/Bureau/SITE WEB/"/>
    </mc:Choice>
  </mc:AlternateContent>
  <xr:revisionPtr revIDLastSave="0" documentId="8_{01E5CDAD-846E-48CE-ADC1-CEA56D0AA195}" xr6:coauthVersionLast="47" xr6:coauthVersionMax="47" xr10:uidLastSave="{00000000-0000-0000-0000-000000000000}"/>
  <bookViews>
    <workbookView xWindow="1305" yWindow="1305" windowWidth="21600" windowHeight="12450" xr2:uid="{BE86C02E-C70F-4D73-A6D9-7E3E93F11852}"/>
  </bookViews>
  <sheets>
    <sheet name="2026" sheetId="3" r:id="rId1"/>
    <sheet name="2025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3" l="1"/>
  <c r="I15" i="3" s="1"/>
  <c r="I17" i="3" s="1"/>
  <c r="I21" i="3" l="1"/>
  <c r="I19" i="3"/>
  <c r="I23" i="3"/>
  <c r="I25" i="3"/>
  <c r="I11" i="1"/>
  <c r="I15" i="1" s="1"/>
  <c r="I21" i="1" s="1"/>
  <c r="I27" i="3" l="1"/>
  <c r="I19" i="1"/>
  <c r="I17" i="1"/>
  <c r="I23" i="1" l="1"/>
</calcChain>
</file>

<file path=xl/sharedStrings.xml><?xml version="1.0" encoding="utf-8"?>
<sst xmlns="http://schemas.openxmlformats.org/spreadsheetml/2006/main" count="81" uniqueCount="36">
  <si>
    <t>Calcul des droits de mutation année 2026</t>
  </si>
  <si>
    <t>Veuillez sélectionner ou inscrire une valeur dans les cases A et D</t>
  </si>
  <si>
    <t>Année pour le calcul des droits</t>
  </si>
  <si>
    <t xml:space="preserve">Valeur au rôle </t>
  </si>
  <si>
    <t>(accéder au rôle d'évaluation)</t>
  </si>
  <si>
    <t>A</t>
  </si>
  <si>
    <t>$</t>
  </si>
  <si>
    <t>Facteur comparatif</t>
  </si>
  <si>
    <t>X</t>
  </si>
  <si>
    <t>B</t>
  </si>
  <si>
    <t>Base d'imposition : multiplier A par B</t>
  </si>
  <si>
    <t>=</t>
  </si>
  <si>
    <t>C</t>
  </si>
  <si>
    <t>Prix de vente / contrepartie</t>
  </si>
  <si>
    <t>D</t>
  </si>
  <si>
    <t>Montant servant au calcul (le plus élevé entre C et D)</t>
  </si>
  <si>
    <t>E</t>
  </si>
  <si>
    <t>Sur les premiers 62 900 $</t>
  </si>
  <si>
    <t>F</t>
  </si>
  <si>
    <t>Sur la tranche entre 62 900,01$ et 315 000$</t>
  </si>
  <si>
    <t>G</t>
  </si>
  <si>
    <t>Sur la tranche entre 315 000,01 $ et 500 000,00 $</t>
  </si>
  <si>
    <t>H</t>
  </si>
  <si>
    <t>Sur la tranche entre 500 000,01 $ et 750 000,00 $</t>
  </si>
  <si>
    <t>Sur la tranche supérieur à 750 000,01 $</t>
  </si>
  <si>
    <t>Somme de F, G et H</t>
  </si>
  <si>
    <t>Total :</t>
  </si>
  <si>
    <t>I</t>
  </si>
  <si>
    <t>Prenez note que cette feuille de calcul est disponible à titre indicatif seulement</t>
  </si>
  <si>
    <t>Calcul des droits de mutation année 2025</t>
  </si>
  <si>
    <t>Sur les premiers 61 500 $</t>
  </si>
  <si>
    <t>0,50 %</t>
  </si>
  <si>
    <t>Sur la tranche entre 61 500,01$ et 307 800$</t>
  </si>
  <si>
    <t>1,00 %</t>
  </si>
  <si>
    <t>Sur la tranche supérieur à 307 800,01 $</t>
  </si>
  <si>
    <t>1,50 %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</si>
</sst>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$&quot;_ ;_ * \(#,##0.00\)\ &quot;$&quot;_ ;_ * &quot;-&quot;??_)\ &quot;$&quot;_ ;_ @_ "/>
    <numFmt numFmtId="43" formatCode="_ * #,##0.00_)_ ;_ * \(#,##0.00\)_ ;_ * &quot;-&quot;??_)_ ;_ @_ "/>
    <numFmt numFmtId="164" formatCode="_ * #,##0_)_ ;_ * \(#,##0\)_ ;_ * &quot;-&quot;??_)_ ;_ @_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8"/>
      <color theme="9" tint="-0.249977111117893"/>
      <name val="Arial Black"/>
      <family val="2"/>
    </font>
    <font>
      <sz val="11"/>
      <color theme="1"/>
      <name val="Arial Black"/>
      <family val="2"/>
    </font>
    <font>
      <b/>
      <sz val="11"/>
      <color theme="1"/>
      <name val="Arial Black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ck">
        <color theme="9" tint="-0.24994659260841701"/>
      </left>
      <right/>
      <top/>
      <bottom/>
      <diagonal/>
    </border>
    <border>
      <left/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/>
      <bottom/>
      <diagonal/>
    </border>
    <border>
      <left/>
      <right/>
      <top/>
      <bottom style="thick">
        <color theme="9" tint="-0.24994659260841701"/>
      </bottom>
      <diagonal/>
    </border>
    <border>
      <left/>
      <right/>
      <top/>
      <bottom style="double">
        <color auto="1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4" xfId="0" applyFont="1" applyBorder="1"/>
    <xf numFmtId="0" fontId="7" fillId="0" borderId="3" xfId="0" applyFont="1" applyBorder="1" applyAlignment="1">
      <alignment horizontal="right"/>
    </xf>
    <xf numFmtId="0" fontId="0" fillId="0" borderId="1" xfId="0" applyBorder="1"/>
    <xf numFmtId="0" fontId="7" fillId="0" borderId="0" xfId="0" applyFont="1" applyAlignment="1">
      <alignment horizontal="right"/>
    </xf>
    <xf numFmtId="0" fontId="6" fillId="0" borderId="2" xfId="0" applyFont="1" applyBorder="1"/>
    <xf numFmtId="2" fontId="6" fillId="0" borderId="0" xfId="0" applyNumberFormat="1" applyFont="1"/>
    <xf numFmtId="2" fontId="0" fillId="0" borderId="0" xfId="0" applyNumberFormat="1"/>
    <xf numFmtId="3" fontId="6" fillId="0" borderId="0" xfId="0" applyNumberFormat="1" applyFont="1" applyAlignment="1">
      <alignment horizontal="right"/>
    </xf>
    <xf numFmtId="3" fontId="6" fillId="0" borderId="0" xfId="0" applyNumberFormat="1" applyFont="1"/>
    <xf numFmtId="2" fontId="6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2" fontId="7" fillId="0" borderId="5" xfId="0" applyNumberFormat="1" applyFont="1" applyBorder="1"/>
    <xf numFmtId="0" fontId="1" fillId="0" borderId="0" xfId="0" applyFont="1" applyAlignment="1">
      <alignment horizontal="right"/>
    </xf>
    <xf numFmtId="0" fontId="4" fillId="0" borderId="0" xfId="0" applyFont="1"/>
    <xf numFmtId="3" fontId="0" fillId="0" borderId="0" xfId="0" applyNumberFormat="1" applyProtection="1">
      <protection locked="0"/>
    </xf>
    <xf numFmtId="0" fontId="2" fillId="0" borderId="0" xfId="1" applyFill="1" applyProtection="1">
      <protection locked="0"/>
    </xf>
    <xf numFmtId="10" fontId="0" fillId="0" borderId="0" xfId="4" applyNumberFormat="1" applyFont="1"/>
    <xf numFmtId="44" fontId="0" fillId="0" borderId="0" xfId="3" applyFont="1"/>
    <xf numFmtId="43" fontId="6" fillId="0" borderId="0" xfId="2" applyFont="1" applyAlignment="1">
      <alignment horizontal="right"/>
    </xf>
    <xf numFmtId="43" fontId="6" fillId="0" borderId="0" xfId="2" applyFont="1"/>
    <xf numFmtId="43" fontId="7" fillId="0" borderId="5" xfId="2" applyFont="1" applyBorder="1"/>
    <xf numFmtId="43" fontId="0" fillId="0" borderId="0" xfId="2" applyFont="1" applyProtection="1">
      <protection locked="0"/>
    </xf>
    <xf numFmtId="10" fontId="7" fillId="0" borderId="0" xfId="4" applyNumberFormat="1" applyFont="1" applyAlignment="1">
      <alignment horizontal="right"/>
    </xf>
    <xf numFmtId="164" fontId="0" fillId="0" borderId="0" xfId="2" applyNumberFormat="1" applyFont="1"/>
    <xf numFmtId="0" fontId="3" fillId="0" borderId="0" xfId="0" applyFont="1" applyAlignment="1">
      <alignment horizontal="left"/>
    </xf>
    <xf numFmtId="0" fontId="6" fillId="0" borderId="0" xfId="0" applyFont="1"/>
  </cellXfs>
  <cellStyles count="5">
    <cellStyle name="Lien hypertexte" xfId="1" builtinId="8"/>
    <cellStyle name="Milliers" xfId="2" builtinId="3"/>
    <cellStyle name="Monétaire" xfId="3" builtinId="4"/>
    <cellStyle name="Normal" xfId="0" builtinId="0"/>
    <cellStyle name="Pourcentage" xfId="4" builtinId="5"/>
  </cellStyles>
  <dxfs count="0"/>
  <tableStyles count="0" defaultTableStyle="TableStyleMedium2" defaultPivotStyle="PivotStyleLight16"/>
  <colors>
    <mruColors>
      <color rgb="FF339933"/>
      <color rgb="FFC6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Personnalisé 1">
      <a:dk1>
        <a:sysClr val="windowText" lastClr="000000"/>
      </a:dk1>
      <a:lt1>
        <a:srgbClr val="E2EFD9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-services.acceo.com/immosoft/controller/ImmoNetPub/U4051/trouverParAdresse?language=fr&amp;fourn_seq=262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-services.acceo.com/immosoft/controller/ImmoNetPub/U4051/trouverParAdresse?language=fr&amp;fourn_seq=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B96B4-2998-4ADE-8AEF-4F081943B02D}">
  <dimension ref="A1:M36"/>
  <sheetViews>
    <sheetView showGridLines="0" tabSelected="1" workbookViewId="0">
      <selection activeCell="I13" sqref="I13"/>
    </sheetView>
  </sheetViews>
  <sheetFormatPr baseColWidth="10" defaultColWidth="11.42578125" defaultRowHeight="15" x14ac:dyDescent="0.25"/>
  <cols>
    <col min="1" max="1" width="14.28515625" customWidth="1"/>
    <col min="2" max="2" width="30.5703125" customWidth="1"/>
    <col min="3" max="3" width="12.140625" bestFit="1" customWidth="1"/>
    <col min="6" max="6" width="11.5703125" style="1" customWidth="1"/>
    <col min="7" max="7" width="5.5703125" style="2" customWidth="1"/>
    <col min="8" max="8" width="5" style="1" customWidth="1"/>
    <col min="9" max="9" width="13.42578125" customWidth="1"/>
    <col min="10" max="10" width="9" customWidth="1"/>
    <col min="11" max="11" width="12.5703125" hidden="1" customWidth="1"/>
  </cols>
  <sheetData>
    <row r="1" spans="1:13" ht="42.75" x14ac:dyDescent="0.8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"/>
      <c r="L1" s="3"/>
      <c r="M1" s="3"/>
    </row>
    <row r="3" spans="1:13" ht="18.75" x14ac:dyDescent="0.4">
      <c r="A3" s="4" t="s">
        <v>1</v>
      </c>
    </row>
    <row r="5" spans="1:13" x14ac:dyDescent="0.25">
      <c r="A5" s="5" t="s">
        <v>2</v>
      </c>
      <c r="B5" s="5"/>
      <c r="C5" s="5"/>
      <c r="F5" s="6"/>
      <c r="G5" s="7"/>
      <c r="H5" s="6"/>
      <c r="I5" s="6">
        <v>2026</v>
      </c>
    </row>
    <row r="6" spans="1:13" ht="15.75" thickBot="1" x14ac:dyDescent="0.3">
      <c r="A6" s="5"/>
      <c r="B6" s="5"/>
      <c r="C6" s="5"/>
      <c r="F6" s="6"/>
      <c r="G6" s="7"/>
      <c r="H6" s="6"/>
      <c r="I6" s="8"/>
    </row>
    <row r="7" spans="1:13" ht="16.5" thickTop="1" thickBot="1" x14ac:dyDescent="0.3">
      <c r="A7" s="5" t="s">
        <v>3</v>
      </c>
      <c r="B7" s="23" t="s">
        <v>4</v>
      </c>
      <c r="C7" s="5"/>
      <c r="F7"/>
      <c r="G7" s="7"/>
      <c r="H7" s="9" t="s">
        <v>5</v>
      </c>
      <c r="I7" s="29"/>
      <c r="J7" s="10" t="s">
        <v>6</v>
      </c>
    </row>
    <row r="8" spans="1:13" ht="15.75" thickTop="1" x14ac:dyDescent="0.25">
      <c r="A8" s="5"/>
      <c r="B8" s="5"/>
      <c r="C8" s="5"/>
      <c r="F8" s="6"/>
      <c r="G8" s="7"/>
      <c r="H8" s="11"/>
      <c r="I8" s="12"/>
    </row>
    <row r="9" spans="1:13" x14ac:dyDescent="0.25">
      <c r="A9" s="5" t="s">
        <v>7</v>
      </c>
      <c r="B9" s="5"/>
      <c r="C9" s="5"/>
      <c r="F9" s="6"/>
      <c r="G9" s="7" t="s">
        <v>8</v>
      </c>
      <c r="H9" s="11" t="s">
        <v>9</v>
      </c>
      <c r="I9" s="27">
        <v>1</v>
      </c>
      <c r="J9" s="14" t="s">
        <v>6</v>
      </c>
    </row>
    <row r="10" spans="1:13" x14ac:dyDescent="0.25">
      <c r="A10" s="5"/>
      <c r="B10" s="5"/>
      <c r="C10" s="5"/>
      <c r="F10" s="6"/>
      <c r="G10" s="7"/>
      <c r="H10" s="11"/>
      <c r="I10" s="5"/>
    </row>
    <row r="11" spans="1:13" x14ac:dyDescent="0.25">
      <c r="A11" s="5" t="s">
        <v>10</v>
      </c>
      <c r="B11" s="5"/>
      <c r="C11" s="5"/>
      <c r="F11" s="6"/>
      <c r="G11" s="7" t="s">
        <v>11</v>
      </c>
      <c r="H11" s="11" t="s">
        <v>12</v>
      </c>
      <c r="I11" s="26" t="str">
        <f>_xlfn.IFS(I7=0,"0",I7&gt;0,I7*I9)</f>
        <v>0</v>
      </c>
      <c r="J11" t="s">
        <v>6</v>
      </c>
    </row>
    <row r="12" spans="1:13" ht="15.75" thickBot="1" x14ac:dyDescent="0.3">
      <c r="A12" s="5"/>
      <c r="B12" s="5"/>
      <c r="C12" s="5"/>
      <c r="F12" s="6"/>
      <c r="G12" s="7"/>
      <c r="H12" s="11"/>
      <c r="I12" s="8"/>
    </row>
    <row r="13" spans="1:13" ht="16.5" thickTop="1" thickBot="1" x14ac:dyDescent="0.3">
      <c r="A13" s="5" t="s">
        <v>13</v>
      </c>
      <c r="B13" s="5"/>
      <c r="C13" s="5"/>
      <c r="F13"/>
      <c r="G13" s="7"/>
      <c r="H13" s="9" t="s">
        <v>14</v>
      </c>
      <c r="I13" s="29"/>
      <c r="J13" s="10" t="s">
        <v>6</v>
      </c>
    </row>
    <row r="14" spans="1:13" ht="15.75" thickTop="1" x14ac:dyDescent="0.25">
      <c r="A14" s="5"/>
      <c r="B14" s="5"/>
      <c r="C14" s="5"/>
      <c r="F14" s="6"/>
      <c r="G14" s="7"/>
      <c r="H14" s="11"/>
      <c r="I14" s="12"/>
    </row>
    <row r="15" spans="1:13" x14ac:dyDescent="0.25">
      <c r="A15" s="5" t="s">
        <v>15</v>
      </c>
      <c r="B15" s="5"/>
      <c r="C15" s="5"/>
      <c r="F15" s="6"/>
      <c r="G15" s="7"/>
      <c r="H15" s="11" t="s">
        <v>16</v>
      </c>
      <c r="I15" s="27">
        <f>MAX(I11,I13)</f>
        <v>0</v>
      </c>
      <c r="J15" t="s">
        <v>6</v>
      </c>
    </row>
    <row r="16" spans="1:13" x14ac:dyDescent="0.25">
      <c r="A16" s="5"/>
      <c r="B16" s="5"/>
      <c r="C16" s="5"/>
      <c r="F16" s="6"/>
      <c r="G16" s="7"/>
      <c r="H16" s="11"/>
      <c r="I16" s="5"/>
    </row>
    <row r="17" spans="1:11" x14ac:dyDescent="0.25">
      <c r="A17" s="5" t="s">
        <v>17</v>
      </c>
      <c r="B17" s="5"/>
      <c r="C17" s="5"/>
      <c r="F17" s="30">
        <v>5.0000000000000001E-3</v>
      </c>
      <c r="G17" s="7"/>
      <c r="H17" s="11" t="s">
        <v>18</v>
      </c>
      <c r="I17" s="26">
        <f>MIN(I15,K17)*F17</f>
        <v>0</v>
      </c>
      <c r="J17" t="s">
        <v>6</v>
      </c>
      <c r="K17" s="31">
        <v>62900</v>
      </c>
    </row>
    <row r="18" spans="1:11" x14ac:dyDescent="0.25">
      <c r="A18" s="5"/>
      <c r="B18" s="5"/>
      <c r="C18" s="5"/>
      <c r="F18" s="11"/>
      <c r="G18" s="7"/>
      <c r="H18" s="11"/>
      <c r="I18" s="27"/>
      <c r="K18" s="31"/>
    </row>
    <row r="19" spans="1:11" x14ac:dyDescent="0.25">
      <c r="A19" s="33" t="s">
        <v>19</v>
      </c>
      <c r="B19" s="33"/>
      <c r="C19" s="5"/>
      <c r="F19" s="30">
        <v>0.01</v>
      </c>
      <c r="G19" s="7"/>
      <c r="H19" s="11" t="s">
        <v>20</v>
      </c>
      <c r="I19" s="26">
        <f>MAX(0,MIN(I15,K19)-K17)*F19</f>
        <v>0</v>
      </c>
      <c r="J19" t="s">
        <v>6</v>
      </c>
      <c r="K19" s="31">
        <v>315000</v>
      </c>
    </row>
    <row r="20" spans="1:11" x14ac:dyDescent="0.25">
      <c r="A20" s="5"/>
      <c r="B20" s="5"/>
      <c r="C20" s="5"/>
      <c r="F20" s="11"/>
      <c r="G20" s="7"/>
      <c r="H20" s="11"/>
      <c r="I20" s="27"/>
      <c r="K20" s="31"/>
    </row>
    <row r="21" spans="1:11" x14ac:dyDescent="0.25">
      <c r="A21" s="5" t="s">
        <v>21</v>
      </c>
      <c r="B21" s="5"/>
      <c r="C21" s="5"/>
      <c r="F21" s="30">
        <v>1.4999999999999999E-2</v>
      </c>
      <c r="G21" s="7"/>
      <c r="H21" s="11" t="s">
        <v>22</v>
      </c>
      <c r="I21" s="26">
        <f>MAX(0,MIN(I15,K21)-K19)*F21</f>
        <v>0</v>
      </c>
      <c r="J21" t="s">
        <v>6</v>
      </c>
      <c r="K21" s="31">
        <v>500000</v>
      </c>
    </row>
    <row r="22" spans="1:11" x14ac:dyDescent="0.25">
      <c r="A22" s="5"/>
      <c r="B22" s="5"/>
      <c r="C22" s="5"/>
      <c r="F22" s="11"/>
      <c r="G22" s="7"/>
      <c r="H22" s="11"/>
      <c r="I22" s="27"/>
      <c r="K22" s="31"/>
    </row>
    <row r="23" spans="1:11" x14ac:dyDescent="0.25">
      <c r="A23" s="5" t="s">
        <v>23</v>
      </c>
      <c r="B23" s="5"/>
      <c r="C23" s="5"/>
      <c r="F23" s="30">
        <v>2.5000000000000001E-2</v>
      </c>
      <c r="G23" s="7"/>
      <c r="H23" s="11" t="s">
        <v>22</v>
      </c>
      <c r="I23" s="26">
        <f>MAX(0,MIN(I15,K23)-K21)*F23</f>
        <v>0</v>
      </c>
      <c r="J23" t="s">
        <v>6</v>
      </c>
      <c r="K23" s="31">
        <v>750000</v>
      </c>
    </row>
    <row r="24" spans="1:11" x14ac:dyDescent="0.25">
      <c r="A24" s="5"/>
      <c r="B24" s="5"/>
      <c r="C24" s="5"/>
      <c r="F24" s="11"/>
      <c r="G24" s="7"/>
      <c r="H24" s="11"/>
      <c r="I24" s="27"/>
    </row>
    <row r="25" spans="1:11" x14ac:dyDescent="0.25">
      <c r="A25" s="5" t="s">
        <v>24</v>
      </c>
      <c r="B25" s="5"/>
      <c r="C25" s="5"/>
      <c r="F25" s="30">
        <v>0.03</v>
      </c>
      <c r="G25" s="7"/>
      <c r="H25" s="11" t="s">
        <v>22</v>
      </c>
      <c r="I25" s="26">
        <f>MAX(0,I15-K23)*F25</f>
        <v>0</v>
      </c>
      <c r="J25" t="s">
        <v>6</v>
      </c>
    </row>
    <row r="26" spans="1:11" x14ac:dyDescent="0.25">
      <c r="A26" s="5"/>
      <c r="B26" s="5"/>
      <c r="C26" s="5"/>
      <c r="F26" s="6"/>
      <c r="G26" s="7"/>
      <c r="H26" s="11"/>
      <c r="I26" s="27"/>
    </row>
    <row r="27" spans="1:11" ht="15.75" thickBot="1" x14ac:dyDescent="0.3">
      <c r="A27" s="5" t="s">
        <v>25</v>
      </c>
      <c r="B27" s="5"/>
      <c r="C27" s="5"/>
      <c r="D27" s="18"/>
      <c r="E27" s="18"/>
      <c r="F27" s="11" t="s">
        <v>26</v>
      </c>
      <c r="G27" s="7" t="s">
        <v>11</v>
      </c>
      <c r="H27" s="11" t="s">
        <v>27</v>
      </c>
      <c r="I27" s="28">
        <f>I17+I19+I21+I23+I25</f>
        <v>0</v>
      </c>
      <c r="J27" t="s">
        <v>6</v>
      </c>
    </row>
    <row r="28" spans="1:11" ht="15.75" thickTop="1" x14ac:dyDescent="0.25">
      <c r="H28" s="20"/>
    </row>
    <row r="30" spans="1:11" ht="18.75" x14ac:dyDescent="0.4">
      <c r="A30" s="21" t="s">
        <v>28</v>
      </c>
    </row>
    <row r="32" spans="1:11" x14ac:dyDescent="0.25">
      <c r="B32" s="24"/>
      <c r="C32" s="25"/>
    </row>
    <row r="33" spans="2:3" x14ac:dyDescent="0.25">
      <c r="B33" s="24"/>
      <c r="C33" s="25"/>
    </row>
    <row r="34" spans="2:3" x14ac:dyDescent="0.25">
      <c r="B34" s="24"/>
      <c r="C34" s="25"/>
    </row>
    <row r="35" spans="2:3" x14ac:dyDescent="0.25">
      <c r="B35" s="24"/>
    </row>
    <row r="36" spans="2:3" x14ac:dyDescent="0.25">
      <c r="B36" s="24"/>
    </row>
  </sheetData>
  <sheetProtection algorithmName="SHA-512" hashValue="AULL2vqfOagjlth+wzfsH+6aiwwAFFZUaGAGBo1texadOkeJG9DaC0kY50ET3lOhHTX/Pv25dLEycpNkV8C90Q==" saltValue="aafFtmgPH5+v3OHbQ1Fnog==" spinCount="100000" sheet="1" insertHyperlinks="0" selectLockedCells="1"/>
  <mergeCells count="2">
    <mergeCell ref="A1:J1"/>
    <mergeCell ref="A19:B19"/>
  </mergeCells>
  <hyperlinks>
    <hyperlink ref="B7" r:id="rId1" xr:uid="{7E7AF7E0-16F5-4860-BF26-C06D23FB6884}"/>
  </hyperlinks>
  <pageMargins left="0.7" right="0.7" top="0.75" bottom="0.75" header="0.3" footer="0.3"/>
  <pageSetup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25CFA-CA7C-4D19-ABDC-DF5C85E30035}">
  <sheetPr codeName="Feuil1"/>
  <dimension ref="A1:M26"/>
  <sheetViews>
    <sheetView showGridLines="0" workbookViewId="0">
      <selection activeCell="B7" sqref="B7"/>
    </sheetView>
  </sheetViews>
  <sheetFormatPr baseColWidth="10" defaultColWidth="11.42578125" defaultRowHeight="15" x14ac:dyDescent="0.25"/>
  <cols>
    <col min="1" max="1" width="14.28515625" customWidth="1"/>
    <col min="2" max="2" width="30.5703125" customWidth="1"/>
    <col min="6" max="6" width="11.5703125" style="1" customWidth="1"/>
    <col min="7" max="7" width="5.5703125" style="2" customWidth="1"/>
    <col min="8" max="8" width="5" style="1" customWidth="1"/>
    <col min="9" max="9" width="13.42578125" customWidth="1"/>
    <col min="10" max="10" width="7.7109375" customWidth="1"/>
  </cols>
  <sheetData>
    <row r="1" spans="1:13" ht="42.75" x14ac:dyDescent="0.8">
      <c r="A1" s="32" t="s">
        <v>29</v>
      </c>
      <c r="B1" s="32"/>
      <c r="C1" s="32"/>
      <c r="D1" s="32"/>
      <c r="E1" s="32"/>
      <c r="F1" s="32"/>
      <c r="G1" s="32"/>
      <c r="H1" s="32"/>
      <c r="I1" s="32"/>
      <c r="J1" s="32"/>
      <c r="K1" s="3"/>
      <c r="L1" s="3"/>
      <c r="M1" s="3"/>
    </row>
    <row r="3" spans="1:13" ht="18.75" x14ac:dyDescent="0.4">
      <c r="A3" s="4" t="s">
        <v>1</v>
      </c>
    </row>
    <row r="5" spans="1:13" x14ac:dyDescent="0.25">
      <c r="A5" s="5" t="s">
        <v>2</v>
      </c>
      <c r="B5" s="5"/>
      <c r="C5" s="5"/>
      <c r="F5" s="6"/>
      <c r="G5" s="7"/>
      <c r="H5" s="6"/>
      <c r="I5" s="6">
        <v>2025</v>
      </c>
    </row>
    <row r="6" spans="1:13" ht="15.75" thickBot="1" x14ac:dyDescent="0.3">
      <c r="A6" s="5"/>
      <c r="B6" s="5"/>
      <c r="C6" s="5"/>
      <c r="F6" s="6"/>
      <c r="G6" s="7"/>
      <c r="H6" s="6"/>
      <c r="I6" s="8"/>
    </row>
    <row r="7" spans="1:13" ht="16.5" thickTop="1" thickBot="1" x14ac:dyDescent="0.3">
      <c r="A7" s="5" t="s">
        <v>3</v>
      </c>
      <c r="B7" s="23" t="s">
        <v>4</v>
      </c>
      <c r="C7" s="5"/>
      <c r="F7"/>
      <c r="G7" s="7"/>
      <c r="H7" s="9" t="s">
        <v>5</v>
      </c>
      <c r="I7" s="22">
        <v>138450</v>
      </c>
      <c r="J7" s="10" t="s">
        <v>6</v>
      </c>
    </row>
    <row r="8" spans="1:13" ht="15.75" thickTop="1" x14ac:dyDescent="0.25">
      <c r="A8" s="5"/>
      <c r="B8" s="5"/>
      <c r="C8" s="5"/>
      <c r="F8" s="6"/>
      <c r="G8" s="7"/>
      <c r="H8" s="11"/>
      <c r="I8" s="12"/>
    </row>
    <row r="9" spans="1:13" x14ac:dyDescent="0.25">
      <c r="A9" s="5" t="s">
        <v>7</v>
      </c>
      <c r="B9" s="5"/>
      <c r="C9" s="5"/>
      <c r="F9" s="6"/>
      <c r="G9" s="7" t="s">
        <v>8</v>
      </c>
      <c r="H9" s="11" t="s">
        <v>9</v>
      </c>
      <c r="I9" s="13">
        <v>1.27</v>
      </c>
      <c r="J9" s="14" t="s">
        <v>6</v>
      </c>
    </row>
    <row r="10" spans="1:13" x14ac:dyDescent="0.25">
      <c r="A10" s="5"/>
      <c r="B10" s="5"/>
      <c r="C10" s="5"/>
      <c r="F10" s="6"/>
      <c r="G10" s="7"/>
      <c r="H10" s="11"/>
      <c r="I10" s="5"/>
    </row>
    <row r="11" spans="1:13" x14ac:dyDescent="0.25">
      <c r="A11" s="5" t="s">
        <v>10</v>
      </c>
      <c r="B11" s="5"/>
      <c r="C11" s="5"/>
      <c r="F11" s="6"/>
      <c r="G11" s="7" t="s">
        <v>11</v>
      </c>
      <c r="H11" s="11" t="s">
        <v>12</v>
      </c>
      <c r="I11" s="15">
        <f>_xlfn.IFS(I7=0,"0",I7&gt;0,I7*I9)</f>
        <v>175831.5</v>
      </c>
      <c r="J11" t="s">
        <v>6</v>
      </c>
    </row>
    <row r="12" spans="1:13" ht="15.75" thickBot="1" x14ac:dyDescent="0.3">
      <c r="A12" s="5"/>
      <c r="B12" s="5"/>
      <c r="C12" s="5"/>
      <c r="F12" s="6"/>
      <c r="G12" s="7"/>
      <c r="H12" s="11"/>
      <c r="I12" s="8"/>
    </row>
    <row r="13" spans="1:13" ht="16.5" thickTop="1" thickBot="1" x14ac:dyDescent="0.3">
      <c r="A13" s="5" t="s">
        <v>13</v>
      </c>
      <c r="B13" s="5"/>
      <c r="C13" s="5"/>
      <c r="F13"/>
      <c r="G13" s="7"/>
      <c r="H13" s="9" t="s">
        <v>14</v>
      </c>
      <c r="I13" s="22">
        <v>160000</v>
      </c>
      <c r="J13" s="10" t="s">
        <v>6</v>
      </c>
    </row>
    <row r="14" spans="1:13" ht="15.75" thickTop="1" x14ac:dyDescent="0.25">
      <c r="A14" s="5"/>
      <c r="B14" s="5"/>
      <c r="C14" s="5"/>
      <c r="F14" s="6"/>
      <c r="G14" s="7"/>
      <c r="H14" s="11"/>
      <c r="I14" s="12"/>
    </row>
    <row r="15" spans="1:13" x14ac:dyDescent="0.25">
      <c r="A15" s="5" t="s">
        <v>15</v>
      </c>
      <c r="B15" s="5"/>
      <c r="C15" s="5"/>
      <c r="F15" s="6"/>
      <c r="G15" s="7"/>
      <c r="H15" s="11" t="s">
        <v>16</v>
      </c>
      <c r="I15" s="16">
        <f>MAX(I11,I13)</f>
        <v>175831.5</v>
      </c>
      <c r="J15" t="s">
        <v>6</v>
      </c>
    </row>
    <row r="16" spans="1:13" x14ac:dyDescent="0.25">
      <c r="A16" s="5"/>
      <c r="B16" s="5"/>
      <c r="C16" s="5"/>
      <c r="F16" s="6"/>
      <c r="G16" s="7"/>
      <c r="H16" s="11"/>
      <c r="I16" s="5"/>
    </row>
    <row r="17" spans="1:10" x14ac:dyDescent="0.25">
      <c r="A17" s="5" t="s">
        <v>30</v>
      </c>
      <c r="B17" s="5"/>
      <c r="C17" s="5"/>
      <c r="F17" s="11" t="s">
        <v>31</v>
      </c>
      <c r="G17" s="7"/>
      <c r="H17" s="11" t="s">
        <v>18</v>
      </c>
      <c r="I17" s="17" t="str">
        <f>_xlfn.IFS(I15&lt;=5000,"0.00",I15&lt;61500,I15*0.5%,I15&gt;=61500,"307.50")</f>
        <v>307.50</v>
      </c>
      <c r="J17" t="s">
        <v>6</v>
      </c>
    </row>
    <row r="18" spans="1:10" x14ac:dyDescent="0.25">
      <c r="A18" s="5"/>
      <c r="B18" s="5"/>
      <c r="C18" s="5"/>
      <c r="F18" s="11"/>
      <c r="G18" s="7"/>
      <c r="H18" s="11"/>
      <c r="I18" s="5"/>
    </row>
    <row r="19" spans="1:10" x14ac:dyDescent="0.25">
      <c r="A19" s="33" t="s">
        <v>32</v>
      </c>
      <c r="B19" s="33"/>
      <c r="C19" s="5"/>
      <c r="F19" s="11" t="s">
        <v>33</v>
      </c>
      <c r="G19" s="7"/>
      <c r="H19" s="11" t="s">
        <v>20</v>
      </c>
      <c r="I19" s="17">
        <f>_xlfn.IFS(I15&lt;=61500,"0.00",I15&gt;=307800,"2463.00",I15&lt;307800,(I15-61500)*1%)</f>
        <v>1143.3150000000001</v>
      </c>
      <c r="J19" t="s">
        <v>6</v>
      </c>
    </row>
    <row r="20" spans="1:10" x14ac:dyDescent="0.25">
      <c r="A20" s="5"/>
      <c r="B20" s="5"/>
      <c r="C20" s="5"/>
      <c r="F20" s="11"/>
      <c r="G20" s="7"/>
      <c r="H20" s="11"/>
      <c r="I20" s="5"/>
    </row>
    <row r="21" spans="1:10" x14ac:dyDescent="0.25">
      <c r="A21" s="5" t="s">
        <v>34</v>
      </c>
      <c r="B21" s="5"/>
      <c r="C21" s="5"/>
      <c r="F21" s="11" t="s">
        <v>35</v>
      </c>
      <c r="G21" s="7"/>
      <c r="H21" s="11" t="s">
        <v>22</v>
      </c>
      <c r="I21" s="17" t="str">
        <f>_xlfn.IFS(I15&lt;=307800,"0.00",I15&gt;307800,(I15-307800)*1.5%)</f>
        <v>0.00</v>
      </c>
      <c r="J21" t="s">
        <v>6</v>
      </c>
    </row>
    <row r="22" spans="1:10" x14ac:dyDescent="0.25">
      <c r="A22" s="5"/>
      <c r="B22" s="5"/>
      <c r="C22" s="5"/>
      <c r="F22" s="6"/>
      <c r="G22" s="7"/>
      <c r="H22" s="11"/>
      <c r="I22" s="5"/>
    </row>
    <row r="23" spans="1:10" ht="15.75" thickBot="1" x14ac:dyDescent="0.3">
      <c r="A23" s="5" t="s">
        <v>25</v>
      </c>
      <c r="B23" s="5"/>
      <c r="C23" s="5"/>
      <c r="D23" s="18"/>
      <c r="E23" s="18"/>
      <c r="F23" s="11" t="s">
        <v>26</v>
      </c>
      <c r="G23" s="7" t="s">
        <v>11</v>
      </c>
      <c r="H23" s="11" t="s">
        <v>27</v>
      </c>
      <c r="I23" s="19">
        <f>I17+I19+I21</f>
        <v>1450.8150000000001</v>
      </c>
      <c r="J23" t="s">
        <v>6</v>
      </c>
    </row>
    <row r="24" spans="1:10" ht="15.75" thickTop="1" x14ac:dyDescent="0.25">
      <c r="H24" s="20"/>
    </row>
    <row r="26" spans="1:10" ht="18.75" x14ac:dyDescent="0.4">
      <c r="A26" s="21" t="s">
        <v>28</v>
      </c>
    </row>
  </sheetData>
  <sheetProtection algorithmName="SHA-512" hashValue="Fs3rZjvBiz6vwk3QC0AgqDrInJMZTYYdwYENVhJ8P3KYwqi7aaHIIDZmOtmHOo3Gv1hATl+aQhVsR9A5YU+Vsw==" saltValue="D4/iV/sks67C48sX5+JwVw==" spinCount="100000" sheet="1" insertHyperlinks="0" selectLockedCells="1"/>
  <mergeCells count="2">
    <mergeCell ref="A1:J1"/>
    <mergeCell ref="A19:B19"/>
  </mergeCells>
  <hyperlinks>
    <hyperlink ref="B7" r:id="rId1" xr:uid="{33DF2A44-E70D-4193-A0AC-09C4C4424579}"/>
  </hyperlinks>
  <pageMargins left="0.7" right="0.7" top="0.75" bottom="0.75" header="0.3" footer="0.3"/>
  <pageSetup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796b29c6-9bd9-421d-85a4-cad514deaf3c" ContentTypeId="0x0101007C889286EAB7424EB44FEBA28D5B31B0" PreviousValue="fals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Fermeture xmlns="71620b44-07c0-47f6-897e-718a243ccb81" xsi:nil="true"/>
    <ocf82b482eb34e0fa87333fb28152956 xmlns="71620b44-07c0-47f6-897e-718a243ccb81">
      <Terms xmlns="http://schemas.microsoft.com/office/infopath/2007/PartnerControls">
        <TermInfo xmlns="http://schemas.microsoft.com/office/infopath/2007/PartnerControls">
          <TermName xmlns="http://schemas.microsoft.com/office/infopath/2007/PartnerControls">05-501 Perception des taxes</TermName>
          <TermId xmlns="http://schemas.microsoft.com/office/infopath/2007/PartnerControls">ebfc192c-be25-42db-92ad-32fa6fe831a5</TermId>
        </TermInfo>
      </Terms>
    </ocf82b482eb34e0fa87333fb28152956>
    <TaxCatchAll xmlns="71620b44-07c0-47f6-897e-718a243ccb81">
      <Value>44</Value>
    </TaxCatchAl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VLS" ma:contentTypeID="0x0101007C889286EAB7424EB44FEBA28D5B31B000267A2AB0D8F0CF428F579C80A768BA1C" ma:contentTypeVersion="10" ma:contentTypeDescription="" ma:contentTypeScope="" ma:versionID="c6754d526d5a542e5a4cd44f83374789">
  <xsd:schema xmlns:xsd="http://www.w3.org/2001/XMLSchema" xmlns:xs="http://www.w3.org/2001/XMLSchema" xmlns:p="http://schemas.microsoft.com/office/2006/metadata/properties" xmlns:ns2="71620b44-07c0-47f6-897e-718a243ccb81" targetNamespace="http://schemas.microsoft.com/office/2006/metadata/properties" ma:root="true" ma:fieldsID="969f76494050891f21ecd44aaae3a7e9" ns2:_="">
    <xsd:import namespace="71620b44-07c0-47f6-897e-718a243ccb81"/>
    <xsd:element name="properties">
      <xsd:complexType>
        <xsd:sequence>
          <xsd:element name="documentManagement">
            <xsd:complexType>
              <xsd:all>
                <xsd:element ref="ns2:DateFermeture" minOccurs="0"/>
                <xsd:element ref="ns2:TaxCatchAll" minOccurs="0"/>
                <xsd:element ref="ns2:TaxCatchAllLabel" minOccurs="0"/>
                <xsd:element ref="ns2:ocf82b482eb34e0fa87333fb28152956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620b44-07c0-47f6-897e-718a243ccb81" elementFormDefault="qualified">
    <xsd:import namespace="http://schemas.microsoft.com/office/2006/documentManagement/types"/>
    <xsd:import namespace="http://schemas.microsoft.com/office/infopath/2007/PartnerControls"/>
    <xsd:element name="DateFermeture" ma:index="3" nillable="true" ma:displayName="DateFermeture" ma:default="" ma:format="DateOnly" ma:internalName="DateFermeture">
      <xsd:simpleType>
        <xsd:restriction base="dms:DateTime"/>
      </xsd:simpleType>
    </xsd:element>
    <xsd:element name="TaxCatchAll" ma:index="7" nillable="true" ma:displayName="Taxonomy Catch All Column" ma:hidden="true" ma:list="{6c38c0c3-1b55-444d-b3bf-4d98a5f19cee}" ma:internalName="TaxCatchAll" ma:showField="CatchAllData" ma:web="1cc49273-43f0-4a4c-8004-57360eeff5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8" nillable="true" ma:displayName="Taxonomy Catch All Column1" ma:hidden="true" ma:list="{6c38c0c3-1b55-444d-b3bf-4d98a5f19cee}" ma:internalName="TaxCatchAllLabel" ma:readOnly="true" ma:showField="CatchAllDataLabel" ma:web="1cc49273-43f0-4a4c-8004-57360eeff5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cf82b482eb34e0fa87333fb28152956" ma:index="11" nillable="true" ma:taxonomy="true" ma:internalName="ocf82b482eb34e0fa87333fb28152956" ma:taxonomyFieldName="CodeClassification" ma:displayName="CodeClassification" ma:default="" ma:fieldId="{8cf82b48-2eb3-4e0f-a873-33fb28152956}" ma:sspId="796b29c6-9bd9-421d-85a4-cad514deaf3c" ma:termSetId="7e588325-9671-4976-9d6b-36912c83176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Type de contenu"/>
        <xsd:element ref="dc:title" minOccurs="0" maxOccurs="1" ma:index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10DCF2-8DB2-446C-9B83-E48867436B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367947-3875-49D8-BB68-236BBF7EBD1E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FFEB0157-2388-4260-820E-42DAD6B21209}">
  <ds:schemaRefs>
    <ds:schemaRef ds:uri="71620b44-07c0-47f6-897e-718a243ccb81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BC5DCE36-C053-4A64-AF2A-A95714D3D7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620b44-07c0-47f6-897e-718a243ccb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2026</vt:lpstr>
      <vt:lpstr>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Nadia Corbeil</dc:creator>
  <cp:keywords/>
  <dc:description/>
  <cp:lastModifiedBy>Annick Dostaler</cp:lastModifiedBy>
  <cp:revision/>
  <dcterms:created xsi:type="dcterms:W3CDTF">2019-07-08T17:09:57Z</dcterms:created>
  <dcterms:modified xsi:type="dcterms:W3CDTF">2026-05-20T14:56:03Z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0x0101007C889286EAB7424EB44FEBA28D5B31B000267A2AB0D8F0CF428F579C80A768BA1C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CodeClassification">
    <vt:lpwstr>44;#05-501 Perception des taxes|ebfc192c-be25-42db-92ad-32fa6fe831a5</vt:lpwstr>
  </property>
  <property fmtid="{D5CDD505-2E9C-101B-9397-08002B2CF9AE}" pid="11" name="lcf76f155ced4ddcb4097134ff3c332f">
    <vt:lpwstr/>
  </property>
</Properties>
</file>